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20" yWindow="810" windowWidth="16605" windowHeight="78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Лист1!$C$2:$BG$2</definedName>
  </definedNames>
  <calcPr calcId="125725"/>
</workbook>
</file>

<file path=xl/calcChain.xml><?xml version="1.0" encoding="utf-8"?>
<calcChain xmlns="http://schemas.openxmlformats.org/spreadsheetml/2006/main">
  <c r="AH14" i="1"/>
  <c r="AH13"/>
  <c r="AH12"/>
  <c r="AH11"/>
  <c r="AH10"/>
  <c r="AH9"/>
  <c r="AH8"/>
  <c r="AH7"/>
  <c r="AH6"/>
  <c r="AH5"/>
  <c r="AH4"/>
  <c r="AH3"/>
  <c r="S14"/>
  <c r="S13"/>
  <c r="S12"/>
  <c r="S11"/>
  <c r="S10"/>
  <c r="S9"/>
  <c r="S8"/>
  <c r="S7"/>
  <c r="S6"/>
  <c r="S5"/>
  <c r="S4"/>
  <c r="S3"/>
  <c r="P14"/>
  <c r="P13"/>
  <c r="P12"/>
  <c r="P11"/>
  <c r="P10"/>
  <c r="P9"/>
  <c r="P8"/>
  <c r="P7"/>
  <c r="P6"/>
  <c r="P5"/>
  <c r="P4"/>
  <c r="P3"/>
  <c r="J13"/>
  <c r="J11"/>
  <c r="J10"/>
  <c r="J9"/>
  <c r="J8"/>
  <c r="J7"/>
  <c r="J6"/>
  <c r="J5"/>
  <c r="J4"/>
  <c r="M7" l="1"/>
  <c r="M8"/>
  <c r="M9"/>
  <c r="M10"/>
  <c r="M3"/>
  <c r="M5"/>
  <c r="M6"/>
  <c r="M4"/>
  <c r="M11"/>
  <c r="M12"/>
  <c r="M13"/>
  <c r="M14"/>
  <c r="AE7"/>
  <c r="AE8"/>
  <c r="AE9"/>
  <c r="AE10"/>
  <c r="AE3"/>
  <c r="AE5"/>
  <c r="AE6"/>
  <c r="AE4"/>
  <c r="AE11"/>
  <c r="AE12"/>
  <c r="AE13"/>
  <c r="AE14"/>
  <c r="AL14" l="1"/>
  <c r="AB14"/>
  <c r="AL13"/>
  <c r="AB13"/>
  <c r="AL12"/>
  <c r="AB12"/>
  <c r="AL11"/>
  <c r="AB11"/>
  <c r="AL4"/>
  <c r="AB4"/>
  <c r="AL6"/>
  <c r="AB6"/>
  <c r="AL5"/>
  <c r="AB5"/>
  <c r="AL3"/>
  <c r="AB3"/>
  <c r="AL10"/>
  <c r="AB10"/>
  <c r="AL9"/>
  <c r="AB9"/>
  <c r="AL8"/>
  <c r="AB8"/>
  <c r="AL7"/>
  <c r="AB7"/>
  <c r="AV11" l="1"/>
  <c r="AV3"/>
  <c r="AV7"/>
  <c r="AV9"/>
  <c r="AV10"/>
  <c r="AV6"/>
  <c r="AV4"/>
  <c r="BF13"/>
  <c r="AV13"/>
  <c r="BF12"/>
  <c r="BF7"/>
  <c r="BF3"/>
  <c r="BF11"/>
  <c r="BF9"/>
  <c r="BF10"/>
  <c r="BF6"/>
  <c r="BF4"/>
  <c r="AV12"/>
  <c r="BF14"/>
  <c r="AV14"/>
  <c r="BF8"/>
  <c r="BF5"/>
  <c r="AV8"/>
  <c r="AV5"/>
  <c r="U8" l="1"/>
  <c r="BG8" s="1"/>
  <c r="U4"/>
  <c r="BG4" s="1"/>
  <c r="U10"/>
  <c r="BG10" s="1"/>
  <c r="U12"/>
  <c r="BG12" s="1"/>
  <c r="U14"/>
  <c r="BG14" s="1"/>
  <c r="U3"/>
  <c r="BG3" s="1"/>
  <c r="U9"/>
  <c r="BG9" s="1"/>
  <c r="U6"/>
  <c r="BG6" s="1"/>
  <c r="U5"/>
  <c r="BG5" s="1"/>
  <c r="U13"/>
  <c r="BG13" s="1"/>
  <c r="U11"/>
  <c r="BG11" s="1"/>
  <c r="U7"/>
  <c r="BG7" s="1"/>
</calcChain>
</file>

<file path=xl/sharedStrings.xml><?xml version="1.0" encoding="utf-8"?>
<sst xmlns="http://schemas.openxmlformats.org/spreadsheetml/2006/main" count="87" uniqueCount="42">
  <si>
    <t>Количество</t>
  </si>
  <si>
    <t>1.1.1 объем информации (количество материалов/единиц информации), размещенной на информационных стендах в помещении организации</t>
  </si>
  <si>
    <t>1.1.2 объем информации (количество материалов/единиц информации), размещенной на официальном сайте организации социальной сферы в сети "Интернет»</t>
  </si>
  <si>
    <t>Соответствие информации о деятельности организации</t>
  </si>
  <si>
    <t>1.2.1 Наличие на официальном сайте организации социального обслуживания информации о дистанционных способах обратной связи и взаимодействия с получателями услуг и их функционирование</t>
  </si>
  <si>
    <t>число получателей услуг, удовлетворенных открытостью, полнотой и доступностью информации, размещенной на информационных стендах в помещенииорганизации социального обслуживания</t>
  </si>
  <si>
    <t>число получателей услуг, удовлетворенных открытостью, полнотой и доступностью информации, размещенной на официальном сайте организации социального обслуживания</t>
  </si>
  <si>
    <t xml:space="preserve">Доля получателей услуг, удовлетворенных открытостью, полнотой и доступностью информации </t>
  </si>
  <si>
    <t>Открытость и доступность информации об организации социального обслуживания</t>
  </si>
  <si>
    <t>2.Обеспечение в организации социального обслуживаниякомфортных условий предоставления услуг</t>
  </si>
  <si>
    <t>Доля получателей услуг удовлетворенных комфортностью предоставления услуг организацией социального обслуживания</t>
  </si>
  <si>
    <t>Комфортность условий предоставления услуг, в том числе время ожидания предоставления услуг</t>
  </si>
  <si>
    <t>3.Оборудование помещений организации  и прилегающей к ней территории с учетом доступности для инвалидов</t>
  </si>
  <si>
    <t>Обеспечение в организации  условий доступности, позволяющих инвалидам получать услуги наравне с другими</t>
  </si>
  <si>
    <t>Доля получателей услуг, удовлетворенных доступностью услуг для инвалидов</t>
  </si>
  <si>
    <t>Доступность услуг для инвалидов</t>
  </si>
  <si>
    <t>4.Доля получателей услуг, удовлетворенных доброжелательностью, вежливостью работников организации социального обслуживания, обеспечивающих первичный контакт и информирование получателя услуги при непосредственном обращении в организацию социального обслуживания</t>
  </si>
  <si>
    <t>Доля получателей услуг, удовлетворенных доброжелательностью, вежливостью работников организации социального обслуживания, обеспечивающих непосредственное оказание услуги при обращении в организацию социального обслуживания</t>
  </si>
  <si>
    <t>Доля получателей услуг, удовлетворенных доброжелательностью, вежливостью работников организации социального обслуживания при использовании дистанционных форм взаимодействия</t>
  </si>
  <si>
    <t>Доброжелательность, вежливость работников организации социального обслуживания</t>
  </si>
  <si>
    <t>5.Доля получателей услуг, которые готовы рекомендоватьорганизацию социального обслуживания родственникам и знакомым (могли бы ее рекомендовать, если бы была возможность выбора организации социальной сферы)</t>
  </si>
  <si>
    <t>Доля получателей услуг, удовлетворенных организационными условиями предоставления услуг (навигацией внутри организации социального обслуживания)</t>
  </si>
  <si>
    <t>Доля получателей услуг, удовлетворенных в целом условиями оказания услуг в организации социального обслуживания</t>
  </si>
  <si>
    <t>Удовлетворенность условиями оказания услуг</t>
  </si>
  <si>
    <t>Итоговый рейтинг</t>
  </si>
  <si>
    <t>Показатель</t>
  </si>
  <si>
    <t>План</t>
  </si>
  <si>
    <t>Соответствие</t>
  </si>
  <si>
    <t>Всего</t>
  </si>
  <si>
    <t>МКДОУ детский сад № 1 «Светлячок» г. Малмыжа</t>
  </si>
  <si>
    <t>МКДОУ детский сад № 2 г. Малмыжа</t>
  </si>
  <si>
    <t>МКДОУ детский сад № 4 г. Малмыжа Кировской области</t>
  </si>
  <si>
    <t>МКДОУ детский сад № 5 г. Малмыжа Кировской области</t>
  </si>
  <si>
    <t>МКДОУ детский сад «Колосок» с. Калинино Малмыжского района Кировской области</t>
  </si>
  <si>
    <t>МКДОУ детский сад «Малышок» с. Калинино Малмыжского района Кировской области</t>
  </si>
  <si>
    <t>МКДОУ детский сад «Сандугач» с. Новая Смаиль Малмыжского района Кировской области</t>
  </si>
  <si>
    <t>МКДОУ детский сад «Колосок» с. Рожки Малмыжского района Кировской области</t>
  </si>
  <si>
    <t>МКДОУ детский сад с. Савали Малмыжского района Кировской области</t>
  </si>
  <si>
    <t>МКОУ ДО «ДДТ» Малмыжского района Кировской области</t>
  </si>
  <si>
    <t>МКОУ ДО «ДЮСШ»г. Малмыжа Кировской области</t>
  </si>
  <si>
    <t>МКОУ ДО Малмыжская ДШИ</t>
  </si>
  <si>
    <t>Наименование образовательной организации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</si>
</sst>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4" fillId="13" borderId="0" xfId="0" applyFont="1" applyFill="1"/>
    <xf numFmtId="0" fontId="4" fillId="12" borderId="0" xfId="0" applyFont="1" applyFill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4" fillId="3" borderId="2" xfId="0" applyFont="1" applyFill="1" applyBorder="1"/>
    <xf numFmtId="0" fontId="4" fillId="3" borderId="1" xfId="0" applyFont="1" applyFill="1" applyBorder="1"/>
    <xf numFmtId="0" fontId="4" fillId="4" borderId="2" xfId="0" applyFont="1" applyFill="1" applyBorder="1"/>
    <xf numFmtId="0" fontId="4" fillId="5" borderId="1" xfId="0" applyFont="1" applyFill="1" applyBorder="1"/>
    <xf numFmtId="0" fontId="4" fillId="6" borderId="2" xfId="0" applyFont="1" applyFill="1" applyBorder="1"/>
    <xf numFmtId="0" fontId="4" fillId="16" borderId="1" xfId="0" applyFont="1" applyFill="1" applyBorder="1"/>
    <xf numFmtId="0" fontId="4" fillId="15" borderId="0" xfId="0" applyFont="1" applyFill="1" applyBorder="1"/>
    <xf numFmtId="0" fontId="4" fillId="6" borderId="1" xfId="0" applyFont="1" applyFill="1" applyBorder="1"/>
    <xf numFmtId="0" fontId="4" fillId="7" borderId="0" xfId="0" applyFont="1" applyFill="1" applyBorder="1"/>
    <xf numFmtId="0" fontId="4" fillId="10" borderId="1" xfId="0" applyFont="1" applyFill="1" applyBorder="1"/>
    <xf numFmtId="0" fontId="4" fillId="11" borderId="0" xfId="0" applyFont="1" applyFill="1"/>
    <xf numFmtId="0" fontId="4" fillId="0" borderId="0" xfId="0" applyFont="1" applyFill="1"/>
    <xf numFmtId="0" fontId="4" fillId="14" borderId="0" xfId="0" applyFont="1" applyFill="1"/>
    <xf numFmtId="0" fontId="5" fillId="13" borderId="0" xfId="0" applyFont="1" applyFill="1"/>
    <xf numFmtId="1" fontId="4" fillId="3" borderId="1" xfId="0" applyNumberFormat="1" applyFont="1" applyFill="1" applyBorder="1"/>
    <xf numFmtId="0" fontId="5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15" borderId="3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5" fillId="12" borderId="3" xfId="0" applyFont="1" applyFill="1" applyBorder="1" applyAlignment="1">
      <alignment horizontal="center" vertical="top" wrapText="1"/>
    </xf>
    <xf numFmtId="0" fontId="3" fillId="13" borderId="3" xfId="2" applyFont="1" applyFill="1" applyBorder="1" applyAlignment="1">
      <alignment horizontal="left" wrapText="1"/>
    </xf>
    <xf numFmtId="0" fontId="2" fillId="0" borderId="3" xfId="2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16" borderId="3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right"/>
    </xf>
    <xf numFmtId="0" fontId="4" fillId="0" borderId="3" xfId="0" applyFont="1" applyFill="1" applyBorder="1"/>
    <xf numFmtId="0" fontId="6" fillId="0" borderId="3" xfId="0" applyFont="1" applyFill="1" applyBorder="1" applyAlignment="1">
      <alignment horizontal="right"/>
    </xf>
    <xf numFmtId="1" fontId="4" fillId="3" borderId="3" xfId="0" applyNumberFormat="1" applyFont="1" applyFill="1" applyBorder="1"/>
    <xf numFmtId="1" fontId="4" fillId="0" borderId="3" xfId="0" applyNumberFormat="1" applyFont="1" applyFill="1" applyBorder="1"/>
    <xf numFmtId="0" fontId="0" fillId="18" borderId="3" xfId="0" applyFill="1" applyBorder="1" applyAlignment="1">
      <alignment horizontal="right"/>
    </xf>
    <xf numFmtId="164" fontId="4" fillId="4" borderId="3" xfId="0" applyNumberFormat="1" applyFont="1" applyFill="1" applyBorder="1"/>
    <xf numFmtId="0" fontId="4" fillId="0" borderId="3" xfId="0" applyFont="1" applyBorder="1"/>
    <xf numFmtId="1" fontId="4" fillId="5" borderId="3" xfId="0" applyNumberFormat="1" applyFont="1" applyFill="1" applyBorder="1"/>
    <xf numFmtId="0" fontId="0" fillId="0" borderId="3" xfId="0" applyBorder="1" applyAlignment="1">
      <alignment horizontal="right"/>
    </xf>
    <xf numFmtId="0" fontId="0" fillId="17" borderId="3" xfId="0" applyFill="1" applyBorder="1" applyAlignment="1">
      <alignment horizontal="right"/>
    </xf>
    <xf numFmtId="164" fontId="4" fillId="6" borderId="3" xfId="0" applyNumberFormat="1" applyFont="1" applyFill="1" applyBorder="1"/>
    <xf numFmtId="1" fontId="4" fillId="16" borderId="3" xfId="0" applyNumberFormat="1" applyFont="1" applyFill="1" applyBorder="1"/>
    <xf numFmtId="0" fontId="0" fillId="19" borderId="3" xfId="0" applyFill="1" applyBorder="1" applyAlignment="1">
      <alignment horizontal="right"/>
    </xf>
    <xf numFmtId="164" fontId="4" fillId="15" borderId="3" xfId="0" applyNumberFormat="1" applyFont="1" applyFill="1" applyBorder="1"/>
    <xf numFmtId="0" fontId="0" fillId="20" borderId="3" xfId="0" applyFill="1" applyBorder="1" applyAlignment="1">
      <alignment horizontal="right"/>
    </xf>
    <xf numFmtId="164" fontId="4" fillId="7" borderId="3" xfId="0" applyNumberFormat="1" applyFont="1" applyFill="1" applyBorder="1"/>
    <xf numFmtId="0" fontId="0" fillId="21" borderId="3" xfId="0" applyFill="1" applyBorder="1" applyAlignment="1">
      <alignment horizontal="right"/>
    </xf>
    <xf numFmtId="164" fontId="4" fillId="11" borderId="3" xfId="0" applyNumberFormat="1" applyFont="1" applyFill="1" applyBorder="1"/>
    <xf numFmtId="2" fontId="4" fillId="12" borderId="3" xfId="0" applyNumberFormat="1" applyFont="1" applyFill="1" applyBorder="1"/>
    <xf numFmtId="0" fontId="4" fillId="13" borderId="3" xfId="0" applyFont="1" applyFill="1" applyBorder="1"/>
    <xf numFmtId="0" fontId="4" fillId="3" borderId="3" xfId="0" applyFont="1" applyFill="1" applyBorder="1"/>
    <xf numFmtId="0" fontId="4" fillId="4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4" fillId="16" borderId="3" xfId="0" applyFont="1" applyFill="1" applyBorder="1"/>
    <xf numFmtId="0" fontId="4" fillId="15" borderId="3" xfId="0" applyFont="1" applyFill="1" applyBorder="1"/>
    <xf numFmtId="0" fontId="4" fillId="7" borderId="3" xfId="0" applyFont="1" applyFill="1" applyBorder="1"/>
    <xf numFmtId="0" fontId="4" fillId="10" borderId="3" xfId="0" applyFont="1" applyFill="1" applyBorder="1"/>
    <xf numFmtId="0" fontId="4" fillId="11" borderId="3" xfId="0" applyFont="1" applyFill="1" applyBorder="1"/>
    <xf numFmtId="0" fontId="4" fillId="12" borderId="3" xfId="0" applyFont="1" applyFill="1" applyBorder="1"/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15"/>
  <sheetViews>
    <sheetView tabSelected="1" zoomScale="86" zoomScaleNormal="86" zoomScaleSheetLayoutView="78" workbookViewId="0">
      <selection activeCell="E18" sqref="E18"/>
    </sheetView>
  </sheetViews>
  <sheetFormatPr defaultColWidth="8.85546875" defaultRowHeight="15"/>
  <cols>
    <col min="1" max="1" width="8.85546875" style="1"/>
    <col min="2" max="2" width="57.7109375" style="1" customWidth="1"/>
    <col min="3" max="5" width="9.140625" style="4" customWidth="1"/>
    <col min="6" max="6" width="9.140625" style="5" customWidth="1"/>
    <col min="7" max="8" width="9.140625" style="4" customWidth="1"/>
    <col min="9" max="9" width="9.140625" style="5" customWidth="1"/>
    <col min="10" max="10" width="11.28515625" style="6" customWidth="1"/>
    <col min="11" max="12" width="9.140625" style="4" customWidth="1"/>
    <col min="13" max="13" width="9.140625" style="20" customWidth="1"/>
    <col min="14" max="15" width="9.140625" style="4" customWidth="1"/>
    <col min="16" max="16" width="9.140625" style="5" customWidth="1"/>
    <col min="17" max="18" width="9.140625" style="4" customWidth="1"/>
    <col min="19" max="19" width="9.140625" style="5" customWidth="1"/>
    <col min="20" max="20" width="9.140625" style="7" customWidth="1"/>
    <col min="21" max="21" width="9.140625" style="8" customWidth="1"/>
    <col min="22" max="23" width="9.140625" style="4" customWidth="1"/>
    <col min="24" max="24" width="9.140625" style="9" customWidth="1"/>
    <col min="25" max="26" width="9.140625" style="4" customWidth="1"/>
    <col min="27" max="27" width="9.140625" style="9" customWidth="1"/>
    <col min="28" max="28" width="12.85546875" style="10" customWidth="1"/>
    <col min="29" max="30" width="9.140625" style="4" customWidth="1"/>
    <col min="31" max="31" width="9.140625" style="11" customWidth="1"/>
    <col min="32" max="33" width="9.140625" style="4" customWidth="1"/>
    <col min="34" max="34" width="9.140625" style="11" customWidth="1"/>
    <col min="35" max="36" width="9.140625" style="4" customWidth="1"/>
    <col min="37" max="37" width="9.140625" style="11" customWidth="1"/>
    <col min="38" max="38" width="11.28515625" style="12" customWidth="1"/>
    <col min="39" max="40" width="8.85546875" style="4"/>
    <col min="41" max="41" width="9.140625" style="13"/>
    <col min="42" max="43" width="8.85546875" style="4"/>
    <col min="44" max="44" width="9.140625" style="13"/>
    <col min="45" max="46" width="8.85546875" style="4"/>
    <col min="47" max="47" width="9.140625" style="13"/>
    <col min="48" max="48" width="9.140625" style="14"/>
    <col min="49" max="50" width="8.85546875" style="4"/>
    <col min="51" max="51" width="9.140625" style="15"/>
    <col min="52" max="53" width="8.85546875" style="4"/>
    <col min="54" max="54" width="9.140625" style="15"/>
    <col min="55" max="56" width="8.85546875" style="4"/>
    <col min="57" max="57" width="9.140625" style="15"/>
    <col min="58" max="58" width="13" style="16" customWidth="1"/>
    <col min="59" max="59" width="10.42578125" style="2" bestFit="1" customWidth="1"/>
    <col min="60" max="245" width="8.85546875" style="1"/>
    <col min="246" max="16384" width="8.85546875" style="4"/>
  </cols>
  <sheetData>
    <row r="1" spans="1:245" s="3" customFormat="1" ht="225">
      <c r="A1" s="19"/>
      <c r="B1" s="35" t="s">
        <v>41</v>
      </c>
      <c r="C1" s="36" t="s">
        <v>0</v>
      </c>
      <c r="D1" s="38" t="s">
        <v>1</v>
      </c>
      <c r="E1" s="38"/>
      <c r="F1" s="38"/>
      <c r="G1" s="38" t="s">
        <v>2</v>
      </c>
      <c r="H1" s="39"/>
      <c r="I1" s="39"/>
      <c r="J1" s="21" t="s">
        <v>3</v>
      </c>
      <c r="K1" s="38" t="s">
        <v>4</v>
      </c>
      <c r="L1" s="39"/>
      <c r="M1" s="39"/>
      <c r="N1" s="38" t="s">
        <v>5</v>
      </c>
      <c r="O1" s="39"/>
      <c r="P1" s="39"/>
      <c r="Q1" s="38" t="s">
        <v>6</v>
      </c>
      <c r="R1" s="39"/>
      <c r="S1" s="39"/>
      <c r="T1" s="21" t="s">
        <v>7</v>
      </c>
      <c r="U1" s="22" t="s">
        <v>8</v>
      </c>
      <c r="V1" s="40" t="s">
        <v>9</v>
      </c>
      <c r="W1" s="39"/>
      <c r="X1" s="39"/>
      <c r="Y1" s="40" t="s">
        <v>10</v>
      </c>
      <c r="Z1" s="39"/>
      <c r="AA1" s="39"/>
      <c r="AB1" s="23" t="s">
        <v>11</v>
      </c>
      <c r="AC1" s="41" t="s">
        <v>12</v>
      </c>
      <c r="AD1" s="39"/>
      <c r="AE1" s="39"/>
      <c r="AF1" s="41" t="s">
        <v>13</v>
      </c>
      <c r="AG1" s="39"/>
      <c r="AH1" s="39"/>
      <c r="AI1" s="41" t="s">
        <v>14</v>
      </c>
      <c r="AJ1" s="39"/>
      <c r="AK1" s="39"/>
      <c r="AL1" s="24" t="s">
        <v>15</v>
      </c>
      <c r="AM1" s="40" t="s">
        <v>16</v>
      </c>
      <c r="AN1" s="39"/>
      <c r="AO1" s="39"/>
      <c r="AP1" s="40" t="s">
        <v>17</v>
      </c>
      <c r="AQ1" s="39"/>
      <c r="AR1" s="39"/>
      <c r="AS1" s="40" t="s">
        <v>18</v>
      </c>
      <c r="AT1" s="39"/>
      <c r="AU1" s="39"/>
      <c r="AV1" s="25" t="s">
        <v>19</v>
      </c>
      <c r="AW1" s="42" t="s">
        <v>20</v>
      </c>
      <c r="AX1" s="39"/>
      <c r="AY1" s="39"/>
      <c r="AZ1" s="42" t="s">
        <v>21</v>
      </c>
      <c r="BA1" s="39"/>
      <c r="BB1" s="39"/>
      <c r="BC1" s="42" t="s">
        <v>22</v>
      </c>
      <c r="BD1" s="39"/>
      <c r="BE1" s="39"/>
      <c r="BF1" s="26" t="s">
        <v>23</v>
      </c>
      <c r="BG1" s="27" t="s">
        <v>24</v>
      </c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</row>
    <row r="2" spans="1:245" ht="30">
      <c r="B2" s="28"/>
      <c r="C2" s="29" t="s">
        <v>0</v>
      </c>
      <c r="D2" s="30" t="s">
        <v>25</v>
      </c>
      <c r="E2" s="30" t="s">
        <v>26</v>
      </c>
      <c r="F2" s="30" t="s">
        <v>27</v>
      </c>
      <c r="G2" s="30" t="s">
        <v>25</v>
      </c>
      <c r="H2" s="30" t="s">
        <v>26</v>
      </c>
      <c r="I2" s="30" t="s">
        <v>27</v>
      </c>
      <c r="J2" s="21"/>
      <c r="K2" s="30" t="s">
        <v>25</v>
      </c>
      <c r="L2" s="30" t="s">
        <v>26</v>
      </c>
      <c r="M2" s="31" t="s">
        <v>27</v>
      </c>
      <c r="N2" s="30" t="s">
        <v>25</v>
      </c>
      <c r="O2" s="30" t="s">
        <v>28</v>
      </c>
      <c r="P2" s="30" t="s">
        <v>27</v>
      </c>
      <c r="Q2" s="30" t="s">
        <v>25</v>
      </c>
      <c r="R2" s="30" t="s">
        <v>28</v>
      </c>
      <c r="S2" s="30" t="s">
        <v>27</v>
      </c>
      <c r="T2" s="21"/>
      <c r="U2" s="22"/>
      <c r="V2" s="30" t="s">
        <v>25</v>
      </c>
      <c r="W2" s="30" t="s">
        <v>26</v>
      </c>
      <c r="X2" s="32" t="s">
        <v>27</v>
      </c>
      <c r="Y2" s="30" t="s">
        <v>25</v>
      </c>
      <c r="Z2" s="30" t="s">
        <v>28</v>
      </c>
      <c r="AA2" s="32" t="s">
        <v>27</v>
      </c>
      <c r="AB2" s="23"/>
      <c r="AC2" s="30" t="s">
        <v>25</v>
      </c>
      <c r="AD2" s="30" t="s">
        <v>26</v>
      </c>
      <c r="AE2" s="33" t="s">
        <v>27</v>
      </c>
      <c r="AF2" s="30" t="s">
        <v>25</v>
      </c>
      <c r="AG2" s="30" t="s">
        <v>26</v>
      </c>
      <c r="AH2" s="33" t="s">
        <v>27</v>
      </c>
      <c r="AI2" s="30" t="s">
        <v>25</v>
      </c>
      <c r="AJ2" s="30" t="s">
        <v>28</v>
      </c>
      <c r="AK2" s="33" t="s">
        <v>27</v>
      </c>
      <c r="AL2" s="24"/>
      <c r="AM2" s="30" t="s">
        <v>25</v>
      </c>
      <c r="AN2" s="30" t="s">
        <v>28</v>
      </c>
      <c r="AO2" s="23" t="s">
        <v>27</v>
      </c>
      <c r="AP2" s="30" t="s">
        <v>25</v>
      </c>
      <c r="AQ2" s="30" t="s">
        <v>28</v>
      </c>
      <c r="AR2" s="23" t="s">
        <v>27</v>
      </c>
      <c r="AS2" s="30" t="s">
        <v>25</v>
      </c>
      <c r="AT2" s="30" t="s">
        <v>28</v>
      </c>
      <c r="AU2" s="23" t="s">
        <v>27</v>
      </c>
      <c r="AV2" s="25"/>
      <c r="AW2" s="30" t="s">
        <v>25</v>
      </c>
      <c r="AX2" s="30" t="s">
        <v>28</v>
      </c>
      <c r="AY2" s="34" t="s">
        <v>27</v>
      </c>
      <c r="AZ2" s="30" t="s">
        <v>25</v>
      </c>
      <c r="BA2" s="30" t="s">
        <v>28</v>
      </c>
      <c r="BB2" s="34" t="s">
        <v>27</v>
      </c>
      <c r="BC2" s="30" t="s">
        <v>25</v>
      </c>
      <c r="BD2" s="30" t="s">
        <v>28</v>
      </c>
      <c r="BE2" s="34" t="s">
        <v>27</v>
      </c>
      <c r="BF2" s="26"/>
      <c r="BG2" s="27"/>
    </row>
    <row r="3" spans="1:245" ht="15.75">
      <c r="A3" s="17"/>
      <c r="B3" s="37" t="s">
        <v>33</v>
      </c>
      <c r="C3" s="43">
        <v>20</v>
      </c>
      <c r="D3" s="44">
        <v>23</v>
      </c>
      <c r="E3" s="44">
        <v>24</v>
      </c>
      <c r="F3" s="45">
        <v>96</v>
      </c>
      <c r="G3" s="44">
        <v>38</v>
      </c>
      <c r="H3" s="44">
        <v>39</v>
      </c>
      <c r="I3" s="43">
        <v>97</v>
      </c>
      <c r="J3" s="46">
        <v>96</v>
      </c>
      <c r="K3" s="44">
        <v>4</v>
      </c>
      <c r="L3" s="44">
        <v>4</v>
      </c>
      <c r="M3" s="46">
        <f t="shared" ref="M3:M7" si="0">+K3/L3*100</f>
        <v>100</v>
      </c>
      <c r="N3" s="43">
        <v>16</v>
      </c>
      <c r="O3" s="43">
        <v>16</v>
      </c>
      <c r="P3" s="47">
        <f t="shared" ref="P3:P8" si="1">N3/O3*100</f>
        <v>100</v>
      </c>
      <c r="Q3" s="43">
        <v>10</v>
      </c>
      <c r="R3" s="43">
        <v>10</v>
      </c>
      <c r="S3" s="47">
        <f t="shared" ref="S3:S8" si="2">Q3/R3*100</f>
        <v>100</v>
      </c>
      <c r="T3" s="48">
        <v>100</v>
      </c>
      <c r="U3" s="49">
        <f t="shared" ref="U3:U7" si="3">J3*0.3+M3*0.3+T3*0.4</f>
        <v>98.8</v>
      </c>
      <c r="V3" s="50">
        <v>5</v>
      </c>
      <c r="W3" s="50">
        <v>5</v>
      </c>
      <c r="X3" s="51">
        <v>100</v>
      </c>
      <c r="Y3" s="52">
        <v>18</v>
      </c>
      <c r="Z3" s="52">
        <v>20</v>
      </c>
      <c r="AA3" s="53">
        <v>90</v>
      </c>
      <c r="AB3" s="54">
        <f t="shared" ref="AB3:AB7" si="4">X3*0.5+AA3*0.5</f>
        <v>95</v>
      </c>
      <c r="AC3" s="44">
        <v>0</v>
      </c>
      <c r="AD3" s="44">
        <v>5</v>
      </c>
      <c r="AE3" s="55">
        <f t="shared" ref="AE3:AE7" si="5">AC3*20</f>
        <v>0</v>
      </c>
      <c r="AF3" s="50">
        <v>2</v>
      </c>
      <c r="AG3" s="50">
        <v>5</v>
      </c>
      <c r="AH3" s="55">
        <f t="shared" ref="AH3:AH8" si="6">AF3*20</f>
        <v>40</v>
      </c>
      <c r="AI3" s="52">
        <v>1</v>
      </c>
      <c r="AJ3" s="52">
        <v>1</v>
      </c>
      <c r="AK3" s="56">
        <v>100</v>
      </c>
      <c r="AL3" s="57">
        <f t="shared" ref="AL3:AL7" si="7">AE3*0.3+AH3*0.4+AK3*0.3</f>
        <v>46</v>
      </c>
      <c r="AM3" s="52">
        <v>20</v>
      </c>
      <c r="AN3" s="52">
        <v>20</v>
      </c>
      <c r="AO3" s="58">
        <v>100</v>
      </c>
      <c r="AP3" s="52">
        <v>20</v>
      </c>
      <c r="AQ3" s="52">
        <v>20</v>
      </c>
      <c r="AR3" s="58">
        <v>100</v>
      </c>
      <c r="AS3" s="52">
        <v>11</v>
      </c>
      <c r="AT3" s="52">
        <v>11</v>
      </c>
      <c r="AU3" s="58">
        <v>100</v>
      </c>
      <c r="AV3" s="59">
        <f t="shared" ref="AV3:AV5" si="8">AO3*0.4+AR3*0.4+AU3*0.2</f>
        <v>100</v>
      </c>
      <c r="AW3" s="52">
        <v>19</v>
      </c>
      <c r="AX3" s="52">
        <v>20</v>
      </c>
      <c r="AY3" s="60">
        <v>95</v>
      </c>
      <c r="AZ3" s="52">
        <v>20</v>
      </c>
      <c r="BA3" s="52">
        <v>20</v>
      </c>
      <c r="BB3" s="60">
        <v>100</v>
      </c>
      <c r="BC3" s="52">
        <v>20</v>
      </c>
      <c r="BD3" s="52">
        <v>20</v>
      </c>
      <c r="BE3" s="60">
        <v>100</v>
      </c>
      <c r="BF3" s="61">
        <f t="shared" ref="BF3:BF7" si="9">AY3*0.3+BB3*0.2+BE3*0.5</f>
        <v>98.5</v>
      </c>
      <c r="BG3" s="62">
        <f t="shared" ref="BG3:BG7" si="10">(U3+AB3+AL3+AV3+BF3)/5</f>
        <v>87.66</v>
      </c>
    </row>
    <row r="4" spans="1:245" ht="15.75">
      <c r="A4" s="17"/>
      <c r="B4" s="37" t="s">
        <v>36</v>
      </c>
      <c r="C4" s="43">
        <v>16</v>
      </c>
      <c r="D4" s="44">
        <v>16</v>
      </c>
      <c r="E4" s="44">
        <v>16</v>
      </c>
      <c r="F4" s="45">
        <v>100</v>
      </c>
      <c r="G4" s="44">
        <v>39</v>
      </c>
      <c r="H4" s="44">
        <v>39</v>
      </c>
      <c r="I4" s="43">
        <v>100</v>
      </c>
      <c r="J4" s="46">
        <f t="shared" ref="J4:J8" si="11">0.5*(F4+I4)</f>
        <v>100</v>
      </c>
      <c r="K4" s="44">
        <v>4</v>
      </c>
      <c r="L4" s="44">
        <v>4</v>
      </c>
      <c r="M4" s="46">
        <f t="shared" si="0"/>
        <v>100</v>
      </c>
      <c r="N4" s="43">
        <v>16</v>
      </c>
      <c r="O4" s="43">
        <v>16</v>
      </c>
      <c r="P4" s="47">
        <f t="shared" si="1"/>
        <v>100</v>
      </c>
      <c r="Q4" s="43">
        <v>14</v>
      </c>
      <c r="R4" s="43">
        <v>14</v>
      </c>
      <c r="S4" s="47">
        <f t="shared" si="2"/>
        <v>100</v>
      </c>
      <c r="T4" s="48">
        <v>100</v>
      </c>
      <c r="U4" s="49">
        <f t="shared" si="3"/>
        <v>100</v>
      </c>
      <c r="V4" s="50">
        <v>5</v>
      </c>
      <c r="W4" s="50">
        <v>5</v>
      </c>
      <c r="X4" s="51">
        <v>100</v>
      </c>
      <c r="Y4" s="52">
        <v>16</v>
      </c>
      <c r="Z4" s="52">
        <v>16</v>
      </c>
      <c r="AA4" s="53">
        <v>100</v>
      </c>
      <c r="AB4" s="54">
        <f t="shared" si="4"/>
        <v>100</v>
      </c>
      <c r="AC4" s="44">
        <v>0</v>
      </c>
      <c r="AD4" s="44">
        <v>5</v>
      </c>
      <c r="AE4" s="55">
        <f t="shared" si="5"/>
        <v>0</v>
      </c>
      <c r="AF4" s="50">
        <v>3</v>
      </c>
      <c r="AG4" s="50">
        <v>5</v>
      </c>
      <c r="AH4" s="55">
        <f t="shared" si="6"/>
        <v>60</v>
      </c>
      <c r="AI4" s="52">
        <v>2</v>
      </c>
      <c r="AJ4" s="52">
        <v>2</v>
      </c>
      <c r="AK4" s="56">
        <v>100</v>
      </c>
      <c r="AL4" s="57">
        <f t="shared" si="7"/>
        <v>54</v>
      </c>
      <c r="AM4" s="52">
        <v>16</v>
      </c>
      <c r="AN4" s="52">
        <v>16</v>
      </c>
      <c r="AO4" s="58">
        <v>100</v>
      </c>
      <c r="AP4" s="52">
        <v>16</v>
      </c>
      <c r="AQ4" s="52">
        <v>16</v>
      </c>
      <c r="AR4" s="58">
        <v>100</v>
      </c>
      <c r="AS4" s="52">
        <v>16</v>
      </c>
      <c r="AT4" s="52">
        <v>16</v>
      </c>
      <c r="AU4" s="58">
        <v>100</v>
      </c>
      <c r="AV4" s="59">
        <f t="shared" si="8"/>
        <v>100</v>
      </c>
      <c r="AW4" s="52">
        <v>16</v>
      </c>
      <c r="AX4" s="52">
        <v>16</v>
      </c>
      <c r="AY4" s="60">
        <v>100</v>
      </c>
      <c r="AZ4" s="52">
        <v>16</v>
      </c>
      <c r="BA4" s="52">
        <v>16</v>
      </c>
      <c r="BB4" s="60">
        <v>100</v>
      </c>
      <c r="BC4" s="52">
        <v>16</v>
      </c>
      <c r="BD4" s="52">
        <v>16</v>
      </c>
      <c r="BE4" s="60">
        <v>100</v>
      </c>
      <c r="BF4" s="61">
        <f t="shared" si="9"/>
        <v>100</v>
      </c>
      <c r="BG4" s="62">
        <f t="shared" si="10"/>
        <v>90.8</v>
      </c>
    </row>
    <row r="5" spans="1:245" ht="15.75">
      <c r="A5" s="17"/>
      <c r="B5" s="37" t="s">
        <v>34</v>
      </c>
      <c r="C5" s="43">
        <v>25</v>
      </c>
      <c r="D5" s="44">
        <v>20</v>
      </c>
      <c r="E5" s="44">
        <v>20</v>
      </c>
      <c r="F5" s="45">
        <v>100</v>
      </c>
      <c r="G5" s="44">
        <v>39</v>
      </c>
      <c r="H5" s="44">
        <v>39</v>
      </c>
      <c r="I5" s="43">
        <v>100</v>
      </c>
      <c r="J5" s="46">
        <f t="shared" si="11"/>
        <v>100</v>
      </c>
      <c r="K5" s="44">
        <v>4</v>
      </c>
      <c r="L5" s="44">
        <v>4</v>
      </c>
      <c r="M5" s="46">
        <f t="shared" si="0"/>
        <v>100</v>
      </c>
      <c r="N5" s="43">
        <v>23</v>
      </c>
      <c r="O5" s="43">
        <v>23</v>
      </c>
      <c r="P5" s="47">
        <f t="shared" si="1"/>
        <v>100</v>
      </c>
      <c r="Q5" s="43">
        <v>16</v>
      </c>
      <c r="R5" s="43">
        <v>16</v>
      </c>
      <c r="S5" s="47">
        <f t="shared" si="2"/>
        <v>100</v>
      </c>
      <c r="T5" s="48">
        <v>100</v>
      </c>
      <c r="U5" s="49">
        <f t="shared" si="3"/>
        <v>100</v>
      </c>
      <c r="V5" s="50">
        <v>5</v>
      </c>
      <c r="W5" s="50">
        <v>5</v>
      </c>
      <c r="X5" s="51">
        <v>100</v>
      </c>
      <c r="Y5" s="52">
        <v>24</v>
      </c>
      <c r="Z5" s="52">
        <v>25</v>
      </c>
      <c r="AA5" s="53">
        <v>96</v>
      </c>
      <c r="AB5" s="54">
        <f t="shared" si="4"/>
        <v>98</v>
      </c>
      <c r="AC5" s="44">
        <v>0</v>
      </c>
      <c r="AD5" s="44">
        <v>5</v>
      </c>
      <c r="AE5" s="55">
        <f t="shared" si="5"/>
        <v>0</v>
      </c>
      <c r="AF5" s="50">
        <v>2</v>
      </c>
      <c r="AG5" s="50">
        <v>5</v>
      </c>
      <c r="AH5" s="55">
        <f t="shared" si="6"/>
        <v>40</v>
      </c>
      <c r="AI5" s="52">
        <v>1</v>
      </c>
      <c r="AJ5" s="52">
        <v>1</v>
      </c>
      <c r="AK5" s="56">
        <v>100</v>
      </c>
      <c r="AL5" s="57">
        <f t="shared" si="7"/>
        <v>46</v>
      </c>
      <c r="AM5" s="52">
        <v>24</v>
      </c>
      <c r="AN5" s="52">
        <v>25</v>
      </c>
      <c r="AO5" s="58">
        <v>96</v>
      </c>
      <c r="AP5" s="52">
        <v>25</v>
      </c>
      <c r="AQ5" s="52">
        <v>25</v>
      </c>
      <c r="AR5" s="58">
        <v>100</v>
      </c>
      <c r="AS5" s="52">
        <v>18</v>
      </c>
      <c r="AT5" s="52">
        <v>18</v>
      </c>
      <c r="AU5" s="58">
        <v>100</v>
      </c>
      <c r="AV5" s="59">
        <f t="shared" si="8"/>
        <v>98.4</v>
      </c>
      <c r="AW5" s="52">
        <v>24</v>
      </c>
      <c r="AX5" s="52">
        <v>25</v>
      </c>
      <c r="AY5" s="60">
        <v>96</v>
      </c>
      <c r="AZ5" s="52">
        <v>24</v>
      </c>
      <c r="BA5" s="52">
        <v>25</v>
      </c>
      <c r="BB5" s="60">
        <v>96</v>
      </c>
      <c r="BC5" s="52">
        <v>25</v>
      </c>
      <c r="BD5" s="52">
        <v>25</v>
      </c>
      <c r="BE5" s="60">
        <v>100</v>
      </c>
      <c r="BF5" s="61">
        <f t="shared" si="9"/>
        <v>98</v>
      </c>
      <c r="BG5" s="62">
        <f t="shared" si="10"/>
        <v>88.08</v>
      </c>
    </row>
    <row r="6" spans="1:245" s="17" customFormat="1" ht="15.75">
      <c r="B6" s="37" t="s">
        <v>35</v>
      </c>
      <c r="C6" s="43">
        <v>17</v>
      </c>
      <c r="D6" s="44">
        <v>21</v>
      </c>
      <c r="E6" s="44">
        <v>21</v>
      </c>
      <c r="F6" s="45">
        <v>100</v>
      </c>
      <c r="G6" s="44">
        <v>39</v>
      </c>
      <c r="H6" s="44">
        <v>39</v>
      </c>
      <c r="I6" s="43">
        <v>100</v>
      </c>
      <c r="J6" s="46">
        <f t="shared" si="11"/>
        <v>100</v>
      </c>
      <c r="K6" s="44">
        <v>4</v>
      </c>
      <c r="L6" s="44">
        <v>4</v>
      </c>
      <c r="M6" s="46">
        <f t="shared" si="0"/>
        <v>100</v>
      </c>
      <c r="N6" s="43">
        <v>15</v>
      </c>
      <c r="O6" s="43">
        <v>15</v>
      </c>
      <c r="P6" s="47">
        <f t="shared" si="1"/>
        <v>100</v>
      </c>
      <c r="Q6" s="43">
        <v>15</v>
      </c>
      <c r="R6" s="43">
        <v>15</v>
      </c>
      <c r="S6" s="47">
        <f t="shared" si="2"/>
        <v>100</v>
      </c>
      <c r="T6" s="48">
        <v>100</v>
      </c>
      <c r="U6" s="49">
        <f t="shared" si="3"/>
        <v>100</v>
      </c>
      <c r="V6" s="50">
        <v>5</v>
      </c>
      <c r="W6" s="50">
        <v>5</v>
      </c>
      <c r="X6" s="51">
        <v>100</v>
      </c>
      <c r="Y6" s="52">
        <v>17</v>
      </c>
      <c r="Z6" s="52">
        <v>17</v>
      </c>
      <c r="AA6" s="53">
        <v>100</v>
      </c>
      <c r="AB6" s="54">
        <f t="shared" si="4"/>
        <v>100</v>
      </c>
      <c r="AC6" s="44">
        <v>0</v>
      </c>
      <c r="AD6" s="44">
        <v>5</v>
      </c>
      <c r="AE6" s="55">
        <f t="shared" si="5"/>
        <v>0</v>
      </c>
      <c r="AF6" s="50">
        <v>2</v>
      </c>
      <c r="AG6" s="50">
        <v>5</v>
      </c>
      <c r="AH6" s="55">
        <f t="shared" si="6"/>
        <v>40</v>
      </c>
      <c r="AI6" s="52">
        <v>2</v>
      </c>
      <c r="AJ6" s="52">
        <v>3</v>
      </c>
      <c r="AK6" s="56">
        <v>67</v>
      </c>
      <c r="AL6" s="57">
        <f t="shared" si="7"/>
        <v>36.099999999999994</v>
      </c>
      <c r="AM6" s="52">
        <v>17</v>
      </c>
      <c r="AN6" s="52">
        <v>17</v>
      </c>
      <c r="AO6" s="58">
        <v>100</v>
      </c>
      <c r="AP6" s="52">
        <v>17</v>
      </c>
      <c r="AQ6" s="52">
        <v>17</v>
      </c>
      <c r="AR6" s="58">
        <v>100</v>
      </c>
      <c r="AS6" s="52">
        <v>15</v>
      </c>
      <c r="AT6" s="52">
        <v>15</v>
      </c>
      <c r="AU6" s="58">
        <v>100</v>
      </c>
      <c r="AV6" s="59">
        <f t="shared" ref="AV6:AV8" si="12">AO6*0.4+AR6*0.4+AU6*0.2</f>
        <v>100</v>
      </c>
      <c r="AW6" s="52">
        <v>17</v>
      </c>
      <c r="AX6" s="52">
        <v>17</v>
      </c>
      <c r="AY6" s="60">
        <v>100</v>
      </c>
      <c r="AZ6" s="52">
        <v>17</v>
      </c>
      <c r="BA6" s="52">
        <v>17</v>
      </c>
      <c r="BB6" s="60">
        <v>100</v>
      </c>
      <c r="BC6" s="52">
        <v>17</v>
      </c>
      <c r="BD6" s="52">
        <v>17</v>
      </c>
      <c r="BE6" s="60">
        <v>100</v>
      </c>
      <c r="BF6" s="61">
        <f t="shared" si="9"/>
        <v>100</v>
      </c>
      <c r="BG6" s="62">
        <f t="shared" si="10"/>
        <v>87.22</v>
      </c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</row>
    <row r="7" spans="1:245" ht="15.75">
      <c r="A7" s="17"/>
      <c r="B7" s="37" t="s">
        <v>29</v>
      </c>
      <c r="C7" s="43">
        <v>61</v>
      </c>
      <c r="D7" s="44">
        <v>14</v>
      </c>
      <c r="E7" s="44">
        <v>20</v>
      </c>
      <c r="F7" s="45">
        <v>70</v>
      </c>
      <c r="G7" s="44">
        <v>39</v>
      </c>
      <c r="H7" s="44">
        <v>39</v>
      </c>
      <c r="I7" s="43">
        <v>100</v>
      </c>
      <c r="J7" s="46">
        <f t="shared" si="11"/>
        <v>85</v>
      </c>
      <c r="K7" s="44">
        <v>4</v>
      </c>
      <c r="L7" s="44">
        <v>4</v>
      </c>
      <c r="M7" s="46">
        <f t="shared" si="0"/>
        <v>100</v>
      </c>
      <c r="N7" s="43">
        <v>56</v>
      </c>
      <c r="O7" s="43">
        <v>56</v>
      </c>
      <c r="P7" s="47">
        <f t="shared" si="1"/>
        <v>100</v>
      </c>
      <c r="Q7" s="43">
        <v>51</v>
      </c>
      <c r="R7" s="43">
        <v>52</v>
      </c>
      <c r="S7" s="47">
        <f t="shared" si="2"/>
        <v>98.076923076923066</v>
      </c>
      <c r="T7" s="48">
        <v>99</v>
      </c>
      <c r="U7" s="49">
        <f t="shared" si="3"/>
        <v>95.1</v>
      </c>
      <c r="V7" s="50">
        <v>5</v>
      </c>
      <c r="W7" s="50">
        <v>5</v>
      </c>
      <c r="X7" s="51">
        <v>100</v>
      </c>
      <c r="Y7" s="52">
        <v>55</v>
      </c>
      <c r="Z7" s="52">
        <v>61</v>
      </c>
      <c r="AA7" s="53">
        <v>90</v>
      </c>
      <c r="AB7" s="54">
        <f t="shared" si="4"/>
        <v>95</v>
      </c>
      <c r="AC7" s="44">
        <v>0</v>
      </c>
      <c r="AD7" s="44">
        <v>5</v>
      </c>
      <c r="AE7" s="55">
        <f t="shared" si="5"/>
        <v>0</v>
      </c>
      <c r="AF7" s="50">
        <v>3</v>
      </c>
      <c r="AG7" s="50">
        <v>5</v>
      </c>
      <c r="AH7" s="55">
        <f t="shared" si="6"/>
        <v>60</v>
      </c>
      <c r="AI7" s="52">
        <v>3</v>
      </c>
      <c r="AJ7" s="52">
        <v>3</v>
      </c>
      <c r="AK7" s="56">
        <v>100</v>
      </c>
      <c r="AL7" s="57">
        <f t="shared" si="7"/>
        <v>54</v>
      </c>
      <c r="AM7" s="52">
        <v>58</v>
      </c>
      <c r="AN7" s="52">
        <v>61</v>
      </c>
      <c r="AO7" s="58">
        <v>95</v>
      </c>
      <c r="AP7" s="52">
        <v>58</v>
      </c>
      <c r="AQ7" s="52">
        <v>61</v>
      </c>
      <c r="AR7" s="58">
        <v>95</v>
      </c>
      <c r="AS7" s="52">
        <v>50</v>
      </c>
      <c r="AT7" s="52">
        <v>50</v>
      </c>
      <c r="AU7" s="58">
        <v>100</v>
      </c>
      <c r="AV7" s="59">
        <f t="shared" si="12"/>
        <v>96</v>
      </c>
      <c r="AW7" s="52">
        <v>58</v>
      </c>
      <c r="AX7" s="52">
        <v>61</v>
      </c>
      <c r="AY7" s="60">
        <v>95</v>
      </c>
      <c r="AZ7" s="52">
        <v>59</v>
      </c>
      <c r="BA7" s="52">
        <v>61</v>
      </c>
      <c r="BB7" s="60">
        <v>97</v>
      </c>
      <c r="BC7" s="52">
        <v>58</v>
      </c>
      <c r="BD7" s="52">
        <v>61</v>
      </c>
      <c r="BE7" s="60">
        <v>95</v>
      </c>
      <c r="BF7" s="61">
        <f t="shared" si="9"/>
        <v>95.4</v>
      </c>
      <c r="BG7" s="62">
        <f t="shared" si="10"/>
        <v>87.1</v>
      </c>
    </row>
    <row r="8" spans="1:245" ht="15.75">
      <c r="A8" s="17"/>
      <c r="B8" s="37" t="s">
        <v>30</v>
      </c>
      <c r="C8" s="43">
        <v>53</v>
      </c>
      <c r="D8" s="44">
        <v>21</v>
      </c>
      <c r="E8" s="44">
        <v>21</v>
      </c>
      <c r="F8" s="45">
        <v>100</v>
      </c>
      <c r="G8" s="44">
        <v>39</v>
      </c>
      <c r="H8" s="44">
        <v>39</v>
      </c>
      <c r="I8" s="43">
        <v>100</v>
      </c>
      <c r="J8" s="46">
        <f t="shared" si="11"/>
        <v>100</v>
      </c>
      <c r="K8" s="44">
        <v>4</v>
      </c>
      <c r="L8" s="44">
        <v>4</v>
      </c>
      <c r="M8" s="46">
        <f t="shared" ref="M8:M11" si="13">+K8/L8*100</f>
        <v>100</v>
      </c>
      <c r="N8" s="43">
        <v>43</v>
      </c>
      <c r="O8" s="43">
        <v>44</v>
      </c>
      <c r="P8" s="47">
        <f t="shared" si="1"/>
        <v>97.727272727272734</v>
      </c>
      <c r="Q8" s="43">
        <v>29</v>
      </c>
      <c r="R8" s="43">
        <v>30</v>
      </c>
      <c r="S8" s="47">
        <f t="shared" si="2"/>
        <v>96.666666666666671</v>
      </c>
      <c r="T8" s="48">
        <v>97</v>
      </c>
      <c r="U8" s="49">
        <f t="shared" ref="U8:U11" si="14">J8*0.3+M8*0.3+T8*0.4</f>
        <v>98.800000000000011</v>
      </c>
      <c r="V8" s="50">
        <v>5</v>
      </c>
      <c r="W8" s="50">
        <v>5</v>
      </c>
      <c r="X8" s="51">
        <v>100</v>
      </c>
      <c r="Y8" s="52">
        <v>45</v>
      </c>
      <c r="Z8" s="52">
        <v>53</v>
      </c>
      <c r="AA8" s="53">
        <v>85</v>
      </c>
      <c r="AB8" s="54">
        <f t="shared" ref="AB8:AB11" si="15">X8*0.5+AA8*0.5</f>
        <v>92.5</v>
      </c>
      <c r="AC8" s="44">
        <v>0</v>
      </c>
      <c r="AD8" s="44">
        <v>5</v>
      </c>
      <c r="AE8" s="55">
        <f t="shared" ref="AE8:AE11" si="16">AC8*20</f>
        <v>0</v>
      </c>
      <c r="AF8" s="50">
        <v>3</v>
      </c>
      <c r="AG8" s="50">
        <v>5</v>
      </c>
      <c r="AH8" s="55">
        <f t="shared" si="6"/>
        <v>60</v>
      </c>
      <c r="AI8" s="52">
        <v>3</v>
      </c>
      <c r="AJ8" s="52">
        <v>4</v>
      </c>
      <c r="AK8" s="56">
        <v>75</v>
      </c>
      <c r="AL8" s="57">
        <f t="shared" ref="AL8:AL11" si="17">AE8*0.3+AH8*0.4+AK8*0.3</f>
        <v>46.5</v>
      </c>
      <c r="AM8" s="52">
        <v>52</v>
      </c>
      <c r="AN8" s="52">
        <v>53</v>
      </c>
      <c r="AO8" s="58">
        <v>98</v>
      </c>
      <c r="AP8" s="52">
        <v>53</v>
      </c>
      <c r="AQ8" s="52">
        <v>53</v>
      </c>
      <c r="AR8" s="58">
        <v>100</v>
      </c>
      <c r="AS8" s="52">
        <v>37</v>
      </c>
      <c r="AT8" s="52">
        <v>37</v>
      </c>
      <c r="AU8" s="58">
        <v>100</v>
      </c>
      <c r="AV8" s="59">
        <f t="shared" si="12"/>
        <v>99.2</v>
      </c>
      <c r="AW8" s="52">
        <v>52</v>
      </c>
      <c r="AX8" s="52">
        <v>53</v>
      </c>
      <c r="AY8" s="60">
        <v>98</v>
      </c>
      <c r="AZ8" s="52">
        <v>49</v>
      </c>
      <c r="BA8" s="52">
        <v>53</v>
      </c>
      <c r="BB8" s="60">
        <v>92</v>
      </c>
      <c r="BC8" s="52">
        <v>53</v>
      </c>
      <c r="BD8" s="52">
        <v>53</v>
      </c>
      <c r="BE8" s="60">
        <v>100</v>
      </c>
      <c r="BF8" s="61">
        <f t="shared" ref="BF8:BF11" si="18">AY8*0.3+BB8*0.2+BE8*0.5</f>
        <v>97.8</v>
      </c>
      <c r="BG8" s="62">
        <f t="shared" ref="BG8:BG11" si="19">(U8+AB8+AL8+AV8+BF8)/5</f>
        <v>86.960000000000008</v>
      </c>
    </row>
    <row r="9" spans="1:245" s="18" customFormat="1" ht="15.75">
      <c r="A9" s="17"/>
      <c r="B9" s="37" t="s">
        <v>31</v>
      </c>
      <c r="C9" s="43">
        <v>41</v>
      </c>
      <c r="D9" s="44">
        <v>17</v>
      </c>
      <c r="E9" s="44">
        <v>17</v>
      </c>
      <c r="F9" s="45">
        <v>100</v>
      </c>
      <c r="G9" s="44">
        <v>39</v>
      </c>
      <c r="H9" s="44">
        <v>39</v>
      </c>
      <c r="I9" s="43">
        <v>100</v>
      </c>
      <c r="J9" s="46">
        <f t="shared" ref="J9:J11" si="20">0.5*(F9+I9)</f>
        <v>100</v>
      </c>
      <c r="K9" s="44">
        <v>4</v>
      </c>
      <c r="L9" s="44">
        <v>4</v>
      </c>
      <c r="M9" s="46">
        <f t="shared" si="13"/>
        <v>100</v>
      </c>
      <c r="N9" s="43">
        <v>40</v>
      </c>
      <c r="O9" s="43">
        <v>40</v>
      </c>
      <c r="P9" s="47">
        <f t="shared" ref="P9:P12" si="21">N9/O9*100</f>
        <v>100</v>
      </c>
      <c r="Q9" s="43">
        <v>36</v>
      </c>
      <c r="R9" s="43">
        <v>36</v>
      </c>
      <c r="S9" s="47">
        <f t="shared" ref="S9:S12" si="22">Q9/R9*100</f>
        <v>100</v>
      </c>
      <c r="T9" s="48">
        <v>100</v>
      </c>
      <c r="U9" s="49">
        <f t="shared" si="14"/>
        <v>100</v>
      </c>
      <c r="V9" s="50">
        <v>5</v>
      </c>
      <c r="W9" s="50">
        <v>5</v>
      </c>
      <c r="X9" s="51">
        <v>100</v>
      </c>
      <c r="Y9" s="52">
        <v>41</v>
      </c>
      <c r="Z9" s="52">
        <v>41</v>
      </c>
      <c r="AA9" s="53">
        <v>100</v>
      </c>
      <c r="AB9" s="54">
        <f t="shared" si="15"/>
        <v>100</v>
      </c>
      <c r="AC9" s="44">
        <v>0</v>
      </c>
      <c r="AD9" s="44">
        <v>5</v>
      </c>
      <c r="AE9" s="55">
        <f t="shared" si="16"/>
        <v>0</v>
      </c>
      <c r="AF9" s="50">
        <v>2</v>
      </c>
      <c r="AG9" s="50">
        <v>5</v>
      </c>
      <c r="AH9" s="55">
        <f t="shared" ref="AH9:AH12" si="23">AF9*20</f>
        <v>40</v>
      </c>
      <c r="AI9" s="52">
        <v>1</v>
      </c>
      <c r="AJ9" s="52">
        <v>1</v>
      </c>
      <c r="AK9" s="56">
        <v>100</v>
      </c>
      <c r="AL9" s="57">
        <f t="shared" si="17"/>
        <v>46</v>
      </c>
      <c r="AM9" s="52">
        <v>40</v>
      </c>
      <c r="AN9" s="52">
        <v>41</v>
      </c>
      <c r="AO9" s="58">
        <v>98</v>
      </c>
      <c r="AP9" s="52">
        <v>40</v>
      </c>
      <c r="AQ9" s="52">
        <v>41</v>
      </c>
      <c r="AR9" s="58">
        <v>98</v>
      </c>
      <c r="AS9" s="52">
        <v>29</v>
      </c>
      <c r="AT9" s="52">
        <v>29</v>
      </c>
      <c r="AU9" s="58">
        <v>100</v>
      </c>
      <c r="AV9" s="59">
        <f t="shared" ref="AV9:AV10" si="24">AO9*0.4+AR9*0.4+AU9*0.2</f>
        <v>98.4</v>
      </c>
      <c r="AW9" s="52">
        <v>40</v>
      </c>
      <c r="AX9" s="52">
        <v>41</v>
      </c>
      <c r="AY9" s="60">
        <v>98</v>
      </c>
      <c r="AZ9" s="52">
        <v>41</v>
      </c>
      <c r="BA9" s="52">
        <v>41</v>
      </c>
      <c r="BB9" s="60">
        <v>100</v>
      </c>
      <c r="BC9" s="52">
        <v>41</v>
      </c>
      <c r="BD9" s="52">
        <v>41</v>
      </c>
      <c r="BE9" s="60">
        <v>100</v>
      </c>
      <c r="BF9" s="61">
        <f t="shared" si="18"/>
        <v>99.4</v>
      </c>
      <c r="BG9" s="62">
        <f t="shared" si="19"/>
        <v>88.759999999999991</v>
      </c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  <row r="10" spans="1:245" ht="15.75">
      <c r="A10" s="17"/>
      <c r="B10" s="37" t="s">
        <v>32</v>
      </c>
      <c r="C10" s="43">
        <v>54</v>
      </c>
      <c r="D10" s="44">
        <v>17</v>
      </c>
      <c r="E10" s="44">
        <v>17</v>
      </c>
      <c r="F10" s="45">
        <v>100</v>
      </c>
      <c r="G10" s="44">
        <v>39</v>
      </c>
      <c r="H10" s="44">
        <v>39</v>
      </c>
      <c r="I10" s="43">
        <v>100</v>
      </c>
      <c r="J10" s="46">
        <f t="shared" si="20"/>
        <v>100</v>
      </c>
      <c r="K10" s="44">
        <v>4</v>
      </c>
      <c r="L10" s="44">
        <v>4</v>
      </c>
      <c r="M10" s="46">
        <f t="shared" si="13"/>
        <v>100</v>
      </c>
      <c r="N10" s="43">
        <v>49</v>
      </c>
      <c r="O10" s="43">
        <v>49</v>
      </c>
      <c r="P10" s="47">
        <f t="shared" si="21"/>
        <v>100</v>
      </c>
      <c r="Q10" s="43">
        <v>40</v>
      </c>
      <c r="R10" s="43">
        <v>40</v>
      </c>
      <c r="S10" s="47">
        <f t="shared" si="22"/>
        <v>100</v>
      </c>
      <c r="T10" s="48">
        <v>100</v>
      </c>
      <c r="U10" s="49">
        <f t="shared" si="14"/>
        <v>100</v>
      </c>
      <c r="V10" s="50">
        <v>5</v>
      </c>
      <c r="W10" s="50">
        <v>5</v>
      </c>
      <c r="X10" s="51">
        <v>100</v>
      </c>
      <c r="Y10" s="52">
        <v>53</v>
      </c>
      <c r="Z10" s="52">
        <v>54</v>
      </c>
      <c r="AA10" s="53">
        <v>98</v>
      </c>
      <c r="AB10" s="54">
        <f t="shared" si="15"/>
        <v>99</v>
      </c>
      <c r="AC10" s="44">
        <v>0</v>
      </c>
      <c r="AD10" s="44">
        <v>5</v>
      </c>
      <c r="AE10" s="55">
        <f t="shared" si="16"/>
        <v>0</v>
      </c>
      <c r="AF10" s="50">
        <v>2</v>
      </c>
      <c r="AG10" s="50">
        <v>5</v>
      </c>
      <c r="AH10" s="55">
        <f t="shared" si="23"/>
        <v>40</v>
      </c>
      <c r="AI10" s="52">
        <v>1</v>
      </c>
      <c r="AJ10" s="52">
        <v>1</v>
      </c>
      <c r="AK10" s="56">
        <v>100</v>
      </c>
      <c r="AL10" s="57">
        <f t="shared" si="17"/>
        <v>46</v>
      </c>
      <c r="AM10" s="52">
        <v>53</v>
      </c>
      <c r="AN10" s="52">
        <v>54</v>
      </c>
      <c r="AO10" s="58">
        <v>98</v>
      </c>
      <c r="AP10" s="52">
        <v>54</v>
      </c>
      <c r="AQ10" s="52">
        <v>54</v>
      </c>
      <c r="AR10" s="58">
        <v>100</v>
      </c>
      <c r="AS10" s="52">
        <v>37</v>
      </c>
      <c r="AT10" s="52">
        <v>37</v>
      </c>
      <c r="AU10" s="58">
        <v>100</v>
      </c>
      <c r="AV10" s="59">
        <f t="shared" si="24"/>
        <v>99.2</v>
      </c>
      <c r="AW10" s="52">
        <v>54</v>
      </c>
      <c r="AX10" s="52">
        <v>54</v>
      </c>
      <c r="AY10" s="60">
        <v>100</v>
      </c>
      <c r="AZ10" s="52">
        <v>53</v>
      </c>
      <c r="BA10" s="52">
        <v>54</v>
      </c>
      <c r="BB10" s="60">
        <v>98</v>
      </c>
      <c r="BC10" s="52">
        <v>53</v>
      </c>
      <c r="BD10" s="52">
        <v>54</v>
      </c>
      <c r="BE10" s="60">
        <v>98</v>
      </c>
      <c r="BF10" s="61">
        <f t="shared" si="18"/>
        <v>98.6</v>
      </c>
      <c r="BG10" s="62">
        <f t="shared" si="19"/>
        <v>88.559999999999988</v>
      </c>
    </row>
    <row r="11" spans="1:245" s="17" customFormat="1" ht="15.75">
      <c r="B11" s="37" t="s">
        <v>37</v>
      </c>
      <c r="C11" s="43">
        <v>25</v>
      </c>
      <c r="D11" s="44">
        <v>20</v>
      </c>
      <c r="E11" s="44">
        <v>20</v>
      </c>
      <c r="F11" s="45">
        <v>100</v>
      </c>
      <c r="G11" s="44">
        <v>36</v>
      </c>
      <c r="H11" s="44">
        <v>39</v>
      </c>
      <c r="I11" s="43">
        <v>92</v>
      </c>
      <c r="J11" s="46">
        <f t="shared" si="20"/>
        <v>96</v>
      </c>
      <c r="K11" s="44">
        <v>4</v>
      </c>
      <c r="L11" s="44">
        <v>4</v>
      </c>
      <c r="M11" s="46">
        <f t="shared" si="13"/>
        <v>100</v>
      </c>
      <c r="N11" s="43">
        <v>22</v>
      </c>
      <c r="O11" s="43">
        <v>22</v>
      </c>
      <c r="P11" s="47">
        <f t="shared" si="21"/>
        <v>100</v>
      </c>
      <c r="Q11" s="43">
        <v>17</v>
      </c>
      <c r="R11" s="43">
        <v>17</v>
      </c>
      <c r="S11" s="47">
        <f t="shared" si="22"/>
        <v>100</v>
      </c>
      <c r="T11" s="48">
        <v>100</v>
      </c>
      <c r="U11" s="49">
        <f t="shared" si="14"/>
        <v>98.8</v>
      </c>
      <c r="V11" s="50">
        <v>5</v>
      </c>
      <c r="W11" s="50">
        <v>5</v>
      </c>
      <c r="X11" s="51">
        <v>100</v>
      </c>
      <c r="Y11" s="52">
        <v>23</v>
      </c>
      <c r="Z11" s="52">
        <v>25</v>
      </c>
      <c r="AA11" s="53">
        <v>92</v>
      </c>
      <c r="AB11" s="54">
        <f t="shared" si="15"/>
        <v>96</v>
      </c>
      <c r="AC11" s="44">
        <v>0</v>
      </c>
      <c r="AD11" s="44">
        <v>5</v>
      </c>
      <c r="AE11" s="55">
        <f t="shared" si="16"/>
        <v>0</v>
      </c>
      <c r="AF11" s="50">
        <v>3</v>
      </c>
      <c r="AG11" s="50">
        <v>5</v>
      </c>
      <c r="AH11" s="55">
        <f t="shared" si="23"/>
        <v>60</v>
      </c>
      <c r="AI11" s="52">
        <v>1</v>
      </c>
      <c r="AJ11" s="52">
        <v>1</v>
      </c>
      <c r="AK11" s="56">
        <v>100</v>
      </c>
      <c r="AL11" s="57">
        <f t="shared" si="17"/>
        <v>54</v>
      </c>
      <c r="AM11" s="52">
        <v>24</v>
      </c>
      <c r="AN11" s="52">
        <v>25</v>
      </c>
      <c r="AO11" s="58">
        <v>96</v>
      </c>
      <c r="AP11" s="52">
        <v>24</v>
      </c>
      <c r="AQ11" s="52">
        <v>25</v>
      </c>
      <c r="AR11" s="58">
        <v>96</v>
      </c>
      <c r="AS11" s="52">
        <v>17</v>
      </c>
      <c r="AT11" s="52">
        <v>17</v>
      </c>
      <c r="AU11" s="58">
        <v>100</v>
      </c>
      <c r="AV11" s="59">
        <f t="shared" ref="AV11:AV12" si="25">AO11*0.4+AR11*0.4+AU11*0.2</f>
        <v>96.800000000000011</v>
      </c>
      <c r="AW11" s="52">
        <v>24</v>
      </c>
      <c r="AX11" s="52">
        <v>25</v>
      </c>
      <c r="AY11" s="60">
        <v>96</v>
      </c>
      <c r="AZ11" s="52">
        <v>24</v>
      </c>
      <c r="BA11" s="52">
        <v>25</v>
      </c>
      <c r="BB11" s="60">
        <v>96</v>
      </c>
      <c r="BC11" s="52">
        <v>25</v>
      </c>
      <c r="BD11" s="52">
        <v>25</v>
      </c>
      <c r="BE11" s="60">
        <v>100</v>
      </c>
      <c r="BF11" s="61">
        <f t="shared" si="18"/>
        <v>98</v>
      </c>
      <c r="BG11" s="62">
        <f t="shared" si="19"/>
        <v>88.72</v>
      </c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</row>
    <row r="12" spans="1:245" ht="15.75">
      <c r="A12" s="17"/>
      <c r="B12" s="37" t="s">
        <v>38</v>
      </c>
      <c r="C12" s="43">
        <v>190</v>
      </c>
      <c r="D12" s="44">
        <v>20</v>
      </c>
      <c r="E12" s="44">
        <v>20</v>
      </c>
      <c r="F12" s="45">
        <v>100</v>
      </c>
      <c r="G12" s="44">
        <v>37</v>
      </c>
      <c r="H12" s="44">
        <v>38</v>
      </c>
      <c r="I12" s="43">
        <v>97</v>
      </c>
      <c r="J12" s="46">
        <v>98</v>
      </c>
      <c r="K12" s="44">
        <v>4</v>
      </c>
      <c r="L12" s="44">
        <v>4</v>
      </c>
      <c r="M12" s="46">
        <f t="shared" ref="M12:M14" si="26">+K12/L12*100</f>
        <v>100</v>
      </c>
      <c r="N12" s="43">
        <v>182</v>
      </c>
      <c r="O12" s="43">
        <v>184</v>
      </c>
      <c r="P12" s="47">
        <f t="shared" si="21"/>
        <v>98.91304347826086</v>
      </c>
      <c r="Q12" s="43">
        <v>148</v>
      </c>
      <c r="R12" s="43">
        <v>149</v>
      </c>
      <c r="S12" s="47">
        <f t="shared" si="22"/>
        <v>99.328859060402692</v>
      </c>
      <c r="T12" s="48">
        <v>99</v>
      </c>
      <c r="U12" s="49">
        <f t="shared" ref="U12:U14" si="27">J12*0.3+M12*0.3+T12*0.4</f>
        <v>99</v>
      </c>
      <c r="V12" s="50">
        <v>5</v>
      </c>
      <c r="W12" s="50">
        <v>5</v>
      </c>
      <c r="X12" s="51">
        <v>100</v>
      </c>
      <c r="Y12" s="52">
        <v>187</v>
      </c>
      <c r="Z12" s="52">
        <v>190</v>
      </c>
      <c r="AA12" s="53">
        <v>98</v>
      </c>
      <c r="AB12" s="54">
        <f t="shared" ref="AB12:AB14" si="28">X12*0.5+AA12*0.5</f>
        <v>99</v>
      </c>
      <c r="AC12" s="44">
        <v>1</v>
      </c>
      <c r="AD12" s="44">
        <v>5</v>
      </c>
      <c r="AE12" s="55">
        <f t="shared" ref="AE12:AE14" si="29">AC12*20</f>
        <v>20</v>
      </c>
      <c r="AF12" s="50">
        <v>3</v>
      </c>
      <c r="AG12" s="50">
        <v>5</v>
      </c>
      <c r="AH12" s="55">
        <f t="shared" si="23"/>
        <v>60</v>
      </c>
      <c r="AI12" s="52">
        <v>8</v>
      </c>
      <c r="AJ12" s="52">
        <v>11</v>
      </c>
      <c r="AK12" s="56">
        <v>73</v>
      </c>
      <c r="AL12" s="57">
        <f t="shared" ref="AL12:AL14" si="30">AE12*0.3+AH12*0.4+AK12*0.3</f>
        <v>51.9</v>
      </c>
      <c r="AM12" s="52">
        <v>187</v>
      </c>
      <c r="AN12" s="52">
        <v>190</v>
      </c>
      <c r="AO12" s="58">
        <v>98</v>
      </c>
      <c r="AP12" s="52">
        <v>189</v>
      </c>
      <c r="AQ12" s="52">
        <v>190</v>
      </c>
      <c r="AR12" s="58">
        <v>99</v>
      </c>
      <c r="AS12" s="52">
        <v>167</v>
      </c>
      <c r="AT12" s="52">
        <v>167</v>
      </c>
      <c r="AU12" s="58">
        <v>100</v>
      </c>
      <c r="AV12" s="59">
        <f t="shared" si="25"/>
        <v>98.800000000000011</v>
      </c>
      <c r="AW12" s="52">
        <v>190</v>
      </c>
      <c r="AX12" s="52">
        <v>190</v>
      </c>
      <c r="AY12" s="60">
        <v>100</v>
      </c>
      <c r="AZ12" s="52">
        <v>190</v>
      </c>
      <c r="BA12" s="52">
        <v>190</v>
      </c>
      <c r="BB12" s="60">
        <v>100</v>
      </c>
      <c r="BC12" s="52">
        <v>189</v>
      </c>
      <c r="BD12" s="52">
        <v>190</v>
      </c>
      <c r="BE12" s="60">
        <v>99</v>
      </c>
      <c r="BF12" s="61">
        <f t="shared" ref="BF12:BF14" si="31">AY12*0.3+BB12*0.2+BE12*0.5</f>
        <v>99.5</v>
      </c>
      <c r="BG12" s="62">
        <f t="shared" ref="BG12:BG14" si="32">(U12+AB12+AL12+AV12+BF12)/5</f>
        <v>89.640000000000015</v>
      </c>
    </row>
    <row r="13" spans="1:245" ht="15.75">
      <c r="A13" s="17"/>
      <c r="B13" s="37" t="s">
        <v>39</v>
      </c>
      <c r="C13" s="43">
        <v>162</v>
      </c>
      <c r="D13" s="44">
        <v>14</v>
      </c>
      <c r="E13" s="44">
        <v>14</v>
      </c>
      <c r="F13" s="45">
        <v>100</v>
      </c>
      <c r="G13" s="44">
        <v>38</v>
      </c>
      <c r="H13" s="44">
        <v>38</v>
      </c>
      <c r="I13" s="43">
        <v>100</v>
      </c>
      <c r="J13" s="46">
        <f t="shared" ref="J13" si="33">0.5*(F13+I13)</f>
        <v>100</v>
      </c>
      <c r="K13" s="44">
        <v>4</v>
      </c>
      <c r="L13" s="44">
        <v>4</v>
      </c>
      <c r="M13" s="46">
        <f t="shared" si="26"/>
        <v>100</v>
      </c>
      <c r="N13" s="43">
        <v>157</v>
      </c>
      <c r="O13" s="43">
        <v>157</v>
      </c>
      <c r="P13" s="47">
        <f t="shared" ref="P13:P14" si="34">N13/O13*100</f>
        <v>100</v>
      </c>
      <c r="Q13" s="43">
        <v>106</v>
      </c>
      <c r="R13" s="43">
        <v>109</v>
      </c>
      <c r="S13" s="47">
        <f t="shared" ref="S13:S14" si="35">Q13/R13*100</f>
        <v>97.247706422018354</v>
      </c>
      <c r="T13" s="48">
        <v>99</v>
      </c>
      <c r="U13" s="49">
        <f t="shared" si="27"/>
        <v>99.6</v>
      </c>
      <c r="V13" s="50">
        <v>5</v>
      </c>
      <c r="W13" s="50">
        <v>5</v>
      </c>
      <c r="X13" s="51">
        <v>100</v>
      </c>
      <c r="Y13" s="52">
        <v>160</v>
      </c>
      <c r="Z13" s="52">
        <v>162</v>
      </c>
      <c r="AA13" s="53">
        <v>99</v>
      </c>
      <c r="AB13" s="54">
        <f t="shared" si="28"/>
        <v>99.5</v>
      </c>
      <c r="AC13" s="44">
        <v>0</v>
      </c>
      <c r="AD13" s="44">
        <v>5</v>
      </c>
      <c r="AE13" s="55">
        <f t="shared" si="29"/>
        <v>0</v>
      </c>
      <c r="AF13" s="50">
        <v>3</v>
      </c>
      <c r="AG13" s="50">
        <v>5</v>
      </c>
      <c r="AH13" s="55">
        <f t="shared" ref="AH13:AH14" si="36">AF13*20</f>
        <v>60</v>
      </c>
      <c r="AI13" s="52">
        <v>8</v>
      </c>
      <c r="AJ13" s="52">
        <v>8</v>
      </c>
      <c r="AK13" s="56">
        <v>100</v>
      </c>
      <c r="AL13" s="57">
        <f t="shared" si="30"/>
        <v>54</v>
      </c>
      <c r="AM13" s="52">
        <v>160</v>
      </c>
      <c r="AN13" s="52">
        <v>162</v>
      </c>
      <c r="AO13" s="58">
        <v>99</v>
      </c>
      <c r="AP13" s="52">
        <v>162</v>
      </c>
      <c r="AQ13" s="52">
        <v>162</v>
      </c>
      <c r="AR13" s="58">
        <v>100</v>
      </c>
      <c r="AS13" s="52">
        <v>133</v>
      </c>
      <c r="AT13" s="52">
        <v>133</v>
      </c>
      <c r="AU13" s="58">
        <v>100</v>
      </c>
      <c r="AV13" s="59">
        <f t="shared" ref="AV13:AV14" si="37">AO13*0.4+AR13*0.4+AU13*0.2</f>
        <v>99.6</v>
      </c>
      <c r="AW13" s="52">
        <v>160</v>
      </c>
      <c r="AX13" s="52">
        <v>162</v>
      </c>
      <c r="AY13" s="60">
        <v>99</v>
      </c>
      <c r="AZ13" s="52">
        <v>161</v>
      </c>
      <c r="BA13" s="52">
        <v>162</v>
      </c>
      <c r="BB13" s="60">
        <v>99</v>
      </c>
      <c r="BC13" s="52">
        <v>162</v>
      </c>
      <c r="BD13" s="52">
        <v>162</v>
      </c>
      <c r="BE13" s="60">
        <v>100</v>
      </c>
      <c r="BF13" s="61">
        <f t="shared" si="31"/>
        <v>99.5</v>
      </c>
      <c r="BG13" s="62">
        <f t="shared" si="32"/>
        <v>90.44</v>
      </c>
    </row>
    <row r="14" spans="1:245" ht="15.75">
      <c r="A14" s="17"/>
      <c r="B14" s="37" t="s">
        <v>40</v>
      </c>
      <c r="C14" s="43">
        <v>155</v>
      </c>
      <c r="D14" s="44">
        <v>23</v>
      </c>
      <c r="E14" s="44">
        <v>23</v>
      </c>
      <c r="F14" s="45">
        <v>100</v>
      </c>
      <c r="G14" s="44">
        <v>33</v>
      </c>
      <c r="H14" s="44">
        <v>38</v>
      </c>
      <c r="I14" s="43">
        <v>87</v>
      </c>
      <c r="J14" s="46">
        <v>93</v>
      </c>
      <c r="K14" s="44">
        <v>4</v>
      </c>
      <c r="L14" s="44">
        <v>4</v>
      </c>
      <c r="M14" s="46">
        <f t="shared" si="26"/>
        <v>100</v>
      </c>
      <c r="N14" s="43">
        <v>140</v>
      </c>
      <c r="O14" s="43">
        <v>144</v>
      </c>
      <c r="P14" s="47">
        <f t="shared" si="34"/>
        <v>97.222222222222214</v>
      </c>
      <c r="Q14" s="43">
        <v>127</v>
      </c>
      <c r="R14" s="43">
        <v>131</v>
      </c>
      <c r="S14" s="47">
        <f t="shared" si="35"/>
        <v>96.946564885496173</v>
      </c>
      <c r="T14" s="48">
        <v>97</v>
      </c>
      <c r="U14" s="49">
        <f t="shared" si="27"/>
        <v>96.7</v>
      </c>
      <c r="V14" s="50">
        <v>5</v>
      </c>
      <c r="W14" s="50">
        <v>5</v>
      </c>
      <c r="X14" s="51">
        <v>100</v>
      </c>
      <c r="Y14" s="52">
        <v>147</v>
      </c>
      <c r="Z14" s="52">
        <v>155</v>
      </c>
      <c r="AA14" s="53">
        <v>95</v>
      </c>
      <c r="AB14" s="54">
        <f t="shared" si="28"/>
        <v>97.5</v>
      </c>
      <c r="AC14" s="44">
        <v>1</v>
      </c>
      <c r="AD14" s="44">
        <v>5</v>
      </c>
      <c r="AE14" s="55">
        <f t="shared" si="29"/>
        <v>20</v>
      </c>
      <c r="AF14" s="50">
        <v>0</v>
      </c>
      <c r="AG14" s="50">
        <v>5</v>
      </c>
      <c r="AH14" s="55">
        <f t="shared" si="36"/>
        <v>0</v>
      </c>
      <c r="AI14" s="52">
        <v>5</v>
      </c>
      <c r="AJ14" s="52">
        <v>6</v>
      </c>
      <c r="AK14" s="56">
        <v>83</v>
      </c>
      <c r="AL14" s="57">
        <f t="shared" si="30"/>
        <v>30.9</v>
      </c>
      <c r="AM14" s="52">
        <v>152</v>
      </c>
      <c r="AN14" s="52">
        <v>155</v>
      </c>
      <c r="AO14" s="58">
        <v>98</v>
      </c>
      <c r="AP14" s="52">
        <v>153</v>
      </c>
      <c r="AQ14" s="52">
        <v>155</v>
      </c>
      <c r="AR14" s="58">
        <v>99</v>
      </c>
      <c r="AS14" s="52">
        <v>131</v>
      </c>
      <c r="AT14" s="52">
        <v>132</v>
      </c>
      <c r="AU14" s="58">
        <v>99</v>
      </c>
      <c r="AV14" s="59">
        <f t="shared" si="37"/>
        <v>98.600000000000009</v>
      </c>
      <c r="AW14" s="52">
        <v>153</v>
      </c>
      <c r="AX14" s="52">
        <v>155</v>
      </c>
      <c r="AY14" s="60">
        <v>99</v>
      </c>
      <c r="AZ14" s="52">
        <v>152</v>
      </c>
      <c r="BA14" s="52">
        <v>155</v>
      </c>
      <c r="BB14" s="60">
        <v>98</v>
      </c>
      <c r="BC14" s="52">
        <v>151</v>
      </c>
      <c r="BD14" s="52">
        <v>155</v>
      </c>
      <c r="BE14" s="60">
        <v>97</v>
      </c>
      <c r="BF14" s="61">
        <f t="shared" si="31"/>
        <v>97.8</v>
      </c>
      <c r="BG14" s="62">
        <f t="shared" si="32"/>
        <v>84.3</v>
      </c>
    </row>
    <row r="15" spans="1:245" ht="13.5" customHeight="1">
      <c r="A15" s="17"/>
      <c r="B15" s="63"/>
      <c r="C15" s="50"/>
      <c r="D15" s="50"/>
      <c r="E15" s="50"/>
      <c r="F15" s="50"/>
      <c r="G15" s="50"/>
      <c r="H15" s="63"/>
      <c r="I15" s="50"/>
      <c r="J15" s="64"/>
      <c r="K15" s="50"/>
      <c r="L15" s="50"/>
      <c r="M15" s="46"/>
      <c r="N15" s="50"/>
      <c r="O15" s="50"/>
      <c r="P15" s="50"/>
      <c r="Q15" s="50"/>
      <c r="R15" s="50"/>
      <c r="S15" s="50"/>
      <c r="T15" s="64"/>
      <c r="U15" s="65"/>
      <c r="V15" s="50"/>
      <c r="W15" s="50"/>
      <c r="X15" s="66"/>
      <c r="Y15" s="50"/>
      <c r="Z15" s="50"/>
      <c r="AA15" s="66"/>
      <c r="AB15" s="67"/>
      <c r="AC15" s="50"/>
      <c r="AD15" s="50"/>
      <c r="AE15" s="68"/>
      <c r="AF15" s="50"/>
      <c r="AG15" s="50"/>
      <c r="AH15" s="68"/>
      <c r="AI15" s="50"/>
      <c r="AJ15" s="50"/>
      <c r="AK15" s="68"/>
      <c r="AL15" s="69"/>
      <c r="AM15" s="50"/>
      <c r="AN15" s="50"/>
      <c r="AO15" s="67"/>
      <c r="AP15" s="50"/>
      <c r="AQ15" s="50"/>
      <c r="AR15" s="67"/>
      <c r="AS15" s="50"/>
      <c r="AT15" s="50"/>
      <c r="AU15" s="67"/>
      <c r="AV15" s="70"/>
      <c r="AW15" s="50"/>
      <c r="AX15" s="50"/>
      <c r="AY15" s="71"/>
      <c r="AZ15" s="50"/>
      <c r="BA15" s="50"/>
      <c r="BB15" s="71"/>
      <c r="BC15" s="50"/>
      <c r="BD15" s="50"/>
      <c r="BE15" s="71"/>
      <c r="BF15" s="72"/>
      <c r="BG15" s="73"/>
    </row>
  </sheetData>
  <autoFilter ref="C2:BG2"/>
  <mergeCells count="16">
    <mergeCell ref="BC1:BE1"/>
    <mergeCell ref="AI1:AK1"/>
    <mergeCell ref="AM1:AO1"/>
    <mergeCell ref="AP1:AR1"/>
    <mergeCell ref="AS1:AU1"/>
    <mergeCell ref="AW1:AY1"/>
    <mergeCell ref="V1:X1"/>
    <mergeCell ref="Y1:AA1"/>
    <mergeCell ref="AC1:AE1"/>
    <mergeCell ref="AF1:AH1"/>
    <mergeCell ref="AZ1:BB1"/>
    <mergeCell ref="D1:F1"/>
    <mergeCell ref="G1:I1"/>
    <mergeCell ref="K1:M1"/>
    <mergeCell ref="N1:P1"/>
    <mergeCell ref="Q1:S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ком</cp:lastModifiedBy>
  <cp:lastPrinted>2020-12-03T08:06:34Z</cp:lastPrinted>
  <dcterms:created xsi:type="dcterms:W3CDTF">2020-11-12T08:36:50Z</dcterms:created>
  <dcterms:modified xsi:type="dcterms:W3CDTF">2020-12-03T10:29:14Z</dcterms:modified>
</cp:coreProperties>
</file>